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videncija" sheetId="1" state="visible" r:id="rId1"/>
    <sheet xmlns:r="http://schemas.openxmlformats.org/officeDocument/2006/relationships" name="Upute" sheetId="2" state="visible" r:id="rId2"/>
  </sheets>
  <definedNames>
    <definedName name="_xlnm.Print_Area" localSheetId="0">'Evidencija'!$A$1:$AA$50</definedName>
    <definedName name="_xlnm.Print_Area" localSheetId="1">'Upute'!$A$1:$K$12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."/>
    <numFmt numFmtId="165" formatCode="hh:mm"/>
    <numFmt numFmtId="166" formatCode="0.##"/>
  </numFmts>
  <fonts count="12">
    <font>
      <name val="Calibri"/>
      <family val="2"/>
      <color theme="1"/>
      <sz val="11"/>
      <scheme val="minor"/>
    </font>
    <font>
      <name val="Calibri"/>
      <color rgb="00222222"/>
      <sz val="10"/>
    </font>
    <font>
      <name val="Calibri"/>
      <color rgb="00222222"/>
      <sz val="9"/>
    </font>
    <font>
      <name val="Calibri"/>
      <b val="1"/>
      <color rgb="00252C6B"/>
      <sz val="14"/>
    </font>
    <font>
      <name val="Calibri"/>
      <color rgb="006A6A6A"/>
      <sz val="9"/>
    </font>
    <font>
      <name val="Calibri"/>
      <color rgb="00FFFFFF"/>
      <sz val="8"/>
    </font>
    <font>
      <name val="Calibri"/>
      <b val="1"/>
      <color rgb="00252C6B"/>
      <sz val="7.5"/>
    </font>
    <font>
      <name val="Calibri"/>
      <color rgb="006A6A6A"/>
      <sz val="7"/>
    </font>
    <font>
      <name val="Calibri"/>
      <b val="1"/>
      <color rgb="00252C6B"/>
      <sz val="9"/>
    </font>
    <font>
      <name val="Calibri"/>
      <color rgb="00252C6B"/>
      <sz val="8"/>
    </font>
    <font>
      <name val="Calibri"/>
      <color rgb="006A6A6A"/>
      <sz val="8"/>
    </font>
    <font>
      <name val="Calibri"/>
      <b val="1"/>
      <color rgb="00252C6B"/>
      <sz val="13"/>
    </font>
  </fonts>
  <fills count="4">
    <fill>
      <patternFill/>
    </fill>
    <fill>
      <patternFill patternType="gray125"/>
    </fill>
    <fill>
      <patternFill patternType="solid">
        <fgColor rgb="00F5F8FD"/>
      </patternFill>
    </fill>
    <fill>
      <patternFill patternType="solid">
        <fgColor rgb="00E9EBF5"/>
      </patternFill>
    </fill>
  </fills>
  <borders count="5">
    <border>
      <left/>
      <right/>
      <top/>
      <bottom/>
      <diagonal/>
    </border>
    <border>
      <left style="thin">
        <color rgb="00D3D6E6"/>
      </left>
      <right style="thin">
        <color rgb="00D3D6E6"/>
      </right>
      <top style="thin">
        <color rgb="00D3D6E6"/>
      </top>
      <bottom style="thin">
        <color rgb="00D3D6E6"/>
      </bottom>
    </border>
    <border>
      <left/>
      <right/>
      <top style="thin">
        <color rgb="00D3D6E6"/>
      </top>
      <bottom/>
      <diagonal/>
    </border>
    <border>
      <left/>
      <right style="thin">
        <color rgb="00D3D6E6"/>
      </right>
      <top style="thin">
        <color rgb="00D3D6E6"/>
      </top>
      <bottom/>
      <diagonal/>
    </border>
    <border>
      <left/>
      <right style="thin">
        <color rgb="00D3D6E6"/>
      </right>
      <top style="thin">
        <color rgb="00D3D6E6"/>
      </top>
      <bottom style="thin">
        <color rgb="00D3D6E6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2" borderId="1" applyAlignment="1" applyProtection="1" pivotButton="0" quotePrefix="0" xfId="0">
      <alignment horizontal="left" vertical="center" wrapText="1"/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Alignment="1" pivotButton="0" quotePrefix="0" xfId="0">
      <alignment horizontal="right" vertical="center" wrapText="1"/>
    </xf>
    <xf numFmtId="0" fontId="5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4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right" vertical="center" wrapText="1"/>
    </xf>
    <xf numFmtId="0" fontId="2" fillId="2" borderId="1" applyAlignment="1" applyProtection="1" pivotButton="0" quotePrefix="0" xfId="0">
      <alignment horizontal="center" vertical="center" wrapText="1"/>
      <protection locked="0" hidden="0"/>
    </xf>
    <xf numFmtId="1" fontId="2" fillId="2" borderId="1" applyAlignment="1" applyProtection="1" pivotButton="0" quotePrefix="0" xfId="0">
      <alignment horizontal="center" vertical="center" wrapText="1"/>
      <protection locked="0" hidden="0"/>
    </xf>
    <xf numFmtId="0" fontId="6" fillId="3" borderId="1" applyAlignment="1" pivotButton="0" quotePrefix="0" xfId="0">
      <alignment horizontal="center" vertical="bottom" wrapText="1"/>
    </xf>
    <xf numFmtId="0" fontId="6" fillId="3" borderId="1" applyAlignment="1" pivotButton="0" quotePrefix="0" xfId="0">
      <alignment horizontal="center" vertical="bottom" textRotation="90" wrapText="1"/>
    </xf>
    <xf numFmtId="0" fontId="7" fillId="0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165" fontId="2" fillId="2" borderId="1" applyAlignment="1" applyProtection="1" pivotButton="0" quotePrefix="0" xfId="0">
      <alignment horizontal="center" vertical="center"/>
      <protection locked="0" hidden="0"/>
    </xf>
    <xf numFmtId="166" fontId="2" fillId="2" borderId="1" applyAlignment="1" applyProtection="1" pivotButton="0" quotePrefix="0" xfId="0">
      <alignment horizontal="center" vertical="center"/>
      <protection locked="0" hidden="0"/>
    </xf>
    <xf numFmtId="0" fontId="8" fillId="3" borderId="1" applyAlignment="1" pivotButton="0" quotePrefix="0" xfId="0">
      <alignment horizontal="right" vertical="center"/>
    </xf>
    <xf numFmtId="0" fontId="0" fillId="3" borderId="1" applyAlignment="1" pivotButton="0" quotePrefix="0" xfId="0">
      <alignment horizontal="center" vertical="center"/>
    </xf>
    <xf numFmtId="166" fontId="8" fillId="3" borderId="1" applyAlignment="1" pivotButton="0" quotePrefix="0" xfId="0">
      <alignment horizontal="center" vertical="center"/>
    </xf>
    <xf numFmtId="0" fontId="9" fillId="0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/>
    </xf>
    <xf numFmtId="0" fontId="11" fillId="3" borderId="1" applyAlignment="1" pivotButton="0" quotePrefix="0" xfId="0">
      <alignment horizontal="center" vertical="center"/>
    </xf>
    <xf numFmtId="0" fontId="8" fillId="3" borderId="1" applyAlignment="1" pivotButton="0" quotePrefix="0" xfId="0">
      <alignment horizontal="left" vertical="top" wrapText="1"/>
    </xf>
    <xf numFmtId="0" fontId="2" fillId="0" borderId="1" applyAlignment="1" pivotButton="0" quotePrefix="0" xfId="0">
      <alignment horizontal="left"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AE49"/>
  <sheetViews>
    <sheetView workbookViewId="0">
      <selection activeCell="A1" sqref="A1"/>
    </sheetView>
  </sheetViews>
  <sheetFormatPr baseColWidth="8" defaultRowHeight="15"/>
  <cols>
    <col width="1.5" customWidth="1" min="1" max="1"/>
    <col width="10" customWidth="1" min="2" max="2"/>
    <col width="4.5" customWidth="1" min="3" max="3"/>
    <col width="9" customWidth="1" min="4" max="4"/>
    <col width="9" customWidth="1" min="5" max="5"/>
    <col width="9" customWidth="1" min="6" max="6"/>
    <col width="7.2" customWidth="1" min="7" max="7"/>
    <col width="7.2" customWidth="1" min="8" max="8"/>
    <col width="7.2" customWidth="1" min="9" max="9"/>
    <col width="7.2" customWidth="1" min="10" max="10"/>
    <col width="7.2" customWidth="1" min="11" max="11"/>
    <col width="7.2" customWidth="1" min="12" max="12"/>
    <col width="7.2" customWidth="1" min="13" max="13"/>
    <col width="7.2" customWidth="1" min="14" max="14"/>
    <col width="7.2" customWidth="1" min="15" max="15"/>
    <col width="7.2" customWidth="1" min="16" max="16"/>
    <col width="7.2" customWidth="1" min="17" max="17"/>
    <col width="7.2" customWidth="1" min="18" max="18"/>
    <col width="7.2" customWidth="1" min="19" max="19"/>
    <col width="7.2" customWidth="1" min="20" max="20"/>
    <col width="7.2" customWidth="1" min="21" max="21"/>
    <col width="7.2" customWidth="1" min="22" max="22"/>
    <col width="7.2" customWidth="1" min="23" max="23"/>
    <col width="7.2" customWidth="1" min="24" max="24"/>
    <col width="7.2" customWidth="1" min="25" max="25"/>
    <col width="7.2" customWidth="1" min="26" max="26"/>
    <col width="1.5" customWidth="1" min="27" max="27"/>
    <col hidden="1" width="13" customWidth="1" min="30" max="30"/>
    <col hidden="1" width="13" customWidth="1" min="31" max="31"/>
  </cols>
  <sheetData>
    <row r="2" ht="18" customHeight="1">
      <c r="B2" s="1" t="inlineStr">
        <is>
          <t>Poslodavac (naziv):</t>
        </is>
      </c>
      <c r="F2" s="2" t="n"/>
      <c r="G2" s="3" t="n"/>
      <c r="H2" s="3" t="n"/>
      <c r="I2" s="3" t="n"/>
      <c r="J2" s="3" t="n"/>
      <c r="K2" s="3" t="n"/>
      <c r="L2" s="3" t="n"/>
      <c r="M2" s="3" t="n"/>
      <c r="N2" s="4" t="inlineStr">
        <is>
          <t>OIB:</t>
        </is>
      </c>
      <c r="P2" s="2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D2" s="5" t="inlineStr">
        <is>
          <t>siječanj</t>
        </is>
      </c>
      <c r="AE2" s="5" t="inlineStr">
        <is>
          <t>sijecanj</t>
        </is>
      </c>
    </row>
    <row r="3">
      <c r="AD3" s="5" t="inlineStr">
        <is>
          <t>veljača</t>
        </is>
      </c>
      <c r="AE3" s="5" t="inlineStr">
        <is>
          <t>veljaca</t>
        </is>
      </c>
    </row>
    <row r="4" ht="24" customHeight="1">
      <c r="B4" s="6" t="inlineStr">
        <is>
          <t>EVIDENCIJA O RADNOM VREMENU</t>
        </is>
      </c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7" t="n"/>
      <c r="O4" s="7" t="n"/>
      <c r="P4" s="7" t="n"/>
      <c r="Q4" s="7" t="n"/>
      <c r="R4" s="7" t="n"/>
      <c r="S4" s="7" t="n"/>
      <c r="T4" s="7" t="n"/>
      <c r="U4" s="7" t="n"/>
      <c r="V4" s="7" t="n"/>
      <c r="W4" s="7" t="n"/>
      <c r="X4" s="7" t="n"/>
      <c r="Y4" s="7" t="n"/>
      <c r="Z4" s="7" t="n"/>
      <c r="AD4" s="5" t="inlineStr">
        <is>
          <t>ožujak</t>
        </is>
      </c>
      <c r="AE4" s="5" t="inlineStr">
        <is>
          <t>ozujak</t>
        </is>
      </c>
    </row>
    <row r="5" ht="22" customHeight="1">
      <c r="B5" s="8" t="inlineStr">
        <is>
          <t>Za radnike u radnom odnosu, prema Zakonu o radu i Pravilniku o sadržaju i načinu vođenja evidencije o radnicima zaposlenim kod poslodavca (NN 55/24)</t>
        </is>
      </c>
      <c r="AD5" s="5" t="inlineStr">
        <is>
          <t>travanj</t>
        </is>
      </c>
      <c r="AE5" s="5" t="inlineStr">
        <is>
          <t>travanj</t>
        </is>
      </c>
    </row>
    <row r="6" ht="18" customHeight="1">
      <c r="B6" s="1" t="inlineStr">
        <is>
          <t>Radnik (ime i prezime):</t>
        </is>
      </c>
      <c r="F6" s="2" t="n"/>
      <c r="G6" s="3" t="n"/>
      <c r="H6" s="3" t="n"/>
      <c r="I6" s="3" t="n"/>
      <c r="J6" s="9" t="inlineStr">
        <is>
          <t>Mjesec (broj ili naziv):</t>
        </is>
      </c>
      <c r="O6" s="10" t="n"/>
      <c r="P6" s="3" t="n"/>
      <c r="Q6" s="9" t="inlineStr">
        <is>
          <t>Godina:</t>
        </is>
      </c>
      <c r="S6" s="11" t="n"/>
      <c r="T6" s="3" t="n"/>
      <c r="AD6" s="5" t="inlineStr">
        <is>
          <t>svibanj</t>
        </is>
      </c>
      <c r="AE6" s="5" t="inlineStr">
        <is>
          <t>svibanj</t>
        </is>
      </c>
    </row>
    <row r="7">
      <c r="AD7" s="5" t="inlineStr">
        <is>
          <t>lipanj</t>
        </is>
      </c>
      <c r="AE7" s="5" t="inlineStr">
        <is>
          <t>lipanj</t>
        </is>
      </c>
    </row>
    <row r="8" ht="118" customHeight="1">
      <c r="B8" s="12" t="inlineStr">
        <is>
          <t>Datum</t>
        </is>
      </c>
      <c r="C8" s="12" t="inlineStr">
        <is>
          <t>Dan</t>
        </is>
      </c>
      <c r="D8" s="13" t="inlineStr">
        <is>
          <t>Početak rada (hh:mm)</t>
        </is>
      </c>
      <c r="E8" s="13" t="inlineStr">
        <is>
          <t>Završetak rada (hh:mm)</t>
        </is>
      </c>
      <c r="F8" s="13" t="inlineStr">
        <is>
          <t>UKUPNO dnevno radno vrijeme (sati)</t>
        </is>
      </c>
      <c r="G8" s="13" t="inlineStr">
        <is>
          <t>Od toga: sati rada noću</t>
        </is>
      </c>
      <c r="H8" s="13" t="inlineStr">
        <is>
          <t>Od toga: sati prekovremenog rada</t>
        </is>
      </c>
      <c r="I8" s="13" t="inlineStr">
        <is>
          <t>Od toga: sati rada nedjeljom, blagdanom ili neradnim danom</t>
        </is>
      </c>
      <c r="J8" s="13" t="inlineStr">
        <is>
          <t>Od toga: sati zastoja i prekida rada krivnjom poslodavca</t>
        </is>
      </c>
      <c r="K8" s="13" t="inlineStr">
        <is>
          <t>Sati u dane blagdana ili neradnih dana kada radnik ne radi, a po rasporedu bi radio</t>
        </is>
      </c>
      <c r="L8" s="13" t="inlineStr">
        <is>
          <t>Sati terenskog rada</t>
        </is>
      </c>
      <c r="M8" s="13" t="inlineStr">
        <is>
          <t>Sati pripravnosti</t>
        </is>
      </c>
      <c r="N8" s="13" t="inlineStr">
        <is>
          <t>Dnevni odmor (sati)</t>
        </is>
      </c>
      <c r="O8" s="13" t="inlineStr">
        <is>
          <t>Tjedni odmor (sati)</t>
        </is>
      </c>
      <c r="P8" s="13" t="inlineStr">
        <is>
          <t>Sati korištenja godišnjeg odmora</t>
        </is>
      </c>
      <c r="Q8" s="13" t="inlineStr">
        <is>
          <t>Sati privremene nesposobnosti za rad (bolovanje)</t>
        </is>
      </c>
      <c r="R8" s="13" t="inlineStr">
        <is>
          <t>Sati plaćenog dopusta i odsutnosti s rada</t>
        </is>
      </c>
      <c r="S8" s="13" t="inlineStr">
        <is>
          <t>Sati očinskog dopusta i dopusta drugog posvojitelja</t>
        </is>
      </c>
      <c r="T8" s="13" t="inlineStr">
        <is>
          <t>Sati neplaćenog dopusta za pružanje osobne skrbi</t>
        </is>
      </c>
      <c r="U8" s="13" t="inlineStr">
        <is>
          <t>Sati neplaćenog dopusta kandidata na izborima</t>
        </is>
      </c>
      <c r="V8" s="13" t="inlineStr">
        <is>
          <t>Sati nenazočnosti na zahtjev radnika</t>
        </is>
      </c>
      <c r="W8" s="13" t="inlineStr">
        <is>
          <t>Sati nenazočnosti krivnjom radnika</t>
        </is>
      </c>
      <c r="X8" s="13" t="inlineStr">
        <is>
          <t>Sati nenazočnosti zbog vojne obveze ili ugovorne pričuve</t>
        </is>
      </c>
      <c r="Y8" s="13" t="inlineStr">
        <is>
          <t>Sati provedeni u štrajku</t>
        </is>
      </c>
      <c r="Z8" s="13" t="inlineStr">
        <is>
          <t>Sati isključenja s rada (lockout)</t>
        </is>
      </c>
      <c r="AD8" s="5" t="inlineStr">
        <is>
          <t>srpanj</t>
        </is>
      </c>
      <c r="AE8" s="5" t="inlineStr">
        <is>
          <t>srpanj</t>
        </is>
      </c>
    </row>
    <row r="9" ht="11" customHeight="1">
      <c r="B9" s="14" t="inlineStr"/>
      <c r="C9" s="14" t="inlineStr"/>
      <c r="D9" s="14" t="inlineStr">
        <is>
          <t>1.</t>
        </is>
      </c>
      <c r="E9" s="14" t="inlineStr">
        <is>
          <t>2.</t>
        </is>
      </c>
      <c r="F9" s="14" t="inlineStr">
        <is>
          <t>3.</t>
        </is>
      </c>
      <c r="G9" s="14" t="inlineStr">
        <is>
          <t>4.</t>
        </is>
      </c>
      <c r="H9" s="14" t="inlineStr">
        <is>
          <t>5.</t>
        </is>
      </c>
      <c r="I9" s="14" t="inlineStr">
        <is>
          <t>6.</t>
        </is>
      </c>
      <c r="J9" s="14" t="inlineStr">
        <is>
          <t>7.</t>
        </is>
      </c>
      <c r="K9" s="14" t="inlineStr">
        <is>
          <t>8.</t>
        </is>
      </c>
      <c r="L9" s="14" t="inlineStr">
        <is>
          <t>9.</t>
        </is>
      </c>
      <c r="M9" s="14" t="inlineStr">
        <is>
          <t>10.</t>
        </is>
      </c>
      <c r="N9" s="14" t="inlineStr">
        <is>
          <t>11.</t>
        </is>
      </c>
      <c r="O9" s="14" t="inlineStr">
        <is>
          <t>12.</t>
        </is>
      </c>
      <c r="P9" s="14" t="inlineStr">
        <is>
          <t>13.</t>
        </is>
      </c>
      <c r="Q9" s="14" t="inlineStr">
        <is>
          <t>14.</t>
        </is>
      </c>
      <c r="R9" s="14" t="inlineStr">
        <is>
          <t>15.</t>
        </is>
      </c>
      <c r="S9" s="14" t="inlineStr">
        <is>
          <t>16.</t>
        </is>
      </c>
      <c r="T9" s="14" t="inlineStr">
        <is>
          <t>17.</t>
        </is>
      </c>
      <c r="U9" s="14" t="inlineStr">
        <is>
          <t>18.</t>
        </is>
      </c>
      <c r="V9" s="14" t="inlineStr">
        <is>
          <t>19.</t>
        </is>
      </c>
      <c r="W9" s="14" t="inlineStr">
        <is>
          <t>20.</t>
        </is>
      </c>
      <c r="X9" s="14" t="inlineStr">
        <is>
          <t>21.</t>
        </is>
      </c>
      <c r="Y9" s="14" t="inlineStr">
        <is>
          <t>22.</t>
        </is>
      </c>
      <c r="Z9" s="14" t="inlineStr">
        <is>
          <t>23.</t>
        </is>
      </c>
      <c r="AD9" s="5" t="inlineStr">
        <is>
          <t>kolovoz</t>
        </is>
      </c>
      <c r="AE9" s="5" t="inlineStr">
        <is>
          <t>kolovoz</t>
        </is>
      </c>
    </row>
    <row r="10" ht="14" customHeight="1">
      <c r="B10" s="15">
        <f>IF(OR($AD$15="",$S$6=""),"",IF(1&gt;DAY(EOMONTH(DATE($S$6,$AD$15,1),0)),"",DATE($S$6,$AD$15,1)))</f>
        <v/>
      </c>
      <c r="C10" s="16">
        <f>IF(B10="","",CHOOSE(WEEKDAY(B10,2),"pon","uto","sri","čet","pet","sub","ned"))</f>
        <v/>
      </c>
      <c r="D10" s="17" t="n"/>
      <c r="E10" s="17" t="n"/>
      <c r="F10" s="18">
        <f>IF(OR(D10="",E10=""),"",ROUND(MOD(E10-D10,1)*24,2))</f>
        <v/>
      </c>
      <c r="G10" s="18" t="n"/>
      <c r="H10" s="18" t="n"/>
      <c r="I10" s="18" t="n"/>
      <c r="J10" s="18" t="n"/>
      <c r="K10" s="18" t="n"/>
      <c r="L10" s="18" t="n"/>
      <c r="M10" s="18" t="n"/>
      <c r="N10" s="18" t="n"/>
      <c r="O10" s="18" t="n"/>
      <c r="P10" s="18" t="n"/>
      <c r="Q10" s="18" t="n"/>
      <c r="R10" s="18" t="n"/>
      <c r="S10" s="18" t="n"/>
      <c r="T10" s="18" t="n"/>
      <c r="U10" s="18" t="n"/>
      <c r="V10" s="18" t="n"/>
      <c r="W10" s="18" t="n"/>
      <c r="X10" s="18" t="n"/>
      <c r="Y10" s="18" t="n"/>
      <c r="Z10" s="18" t="n"/>
      <c r="AD10" s="5" t="inlineStr">
        <is>
          <t>rujan</t>
        </is>
      </c>
      <c r="AE10" s="5" t="inlineStr">
        <is>
          <t>rujan</t>
        </is>
      </c>
    </row>
    <row r="11" ht="14" customHeight="1">
      <c r="B11" s="15">
        <f>IF(OR($AD$15="",$S$6=""),"",IF(2&gt;DAY(EOMONTH(DATE($S$6,$AD$15,1),0)),"",DATE($S$6,$AD$15,2)))</f>
        <v/>
      </c>
      <c r="C11" s="16">
        <f>IF(B11="","",CHOOSE(WEEKDAY(B11,2),"pon","uto","sri","čet","pet","sub","ned"))</f>
        <v/>
      </c>
      <c r="D11" s="17" t="n"/>
      <c r="E11" s="17" t="n"/>
      <c r="F11" s="18">
        <f>IF(OR(D11="",E11=""),"",ROUND(MOD(E11-D11,1)*24,2))</f>
        <v/>
      </c>
      <c r="G11" s="18" t="n"/>
      <c r="H11" s="18" t="n"/>
      <c r="I11" s="18" t="n"/>
      <c r="J11" s="18" t="n"/>
      <c r="K11" s="18" t="n"/>
      <c r="L11" s="18" t="n"/>
      <c r="M11" s="18" t="n"/>
      <c r="N11" s="18" t="n"/>
      <c r="O11" s="18" t="n"/>
      <c r="P11" s="18" t="n"/>
      <c r="Q11" s="18" t="n"/>
      <c r="R11" s="18" t="n"/>
      <c r="S11" s="18" t="n"/>
      <c r="T11" s="18" t="n"/>
      <c r="U11" s="18" t="n"/>
      <c r="V11" s="18" t="n"/>
      <c r="W11" s="18" t="n"/>
      <c r="X11" s="18" t="n"/>
      <c r="Y11" s="18" t="n"/>
      <c r="Z11" s="18" t="n"/>
      <c r="AD11" s="5" t="inlineStr">
        <is>
          <t>listopad</t>
        </is>
      </c>
      <c r="AE11" s="5" t="inlineStr">
        <is>
          <t>listopad</t>
        </is>
      </c>
    </row>
    <row r="12" ht="14" customHeight="1">
      <c r="B12" s="15">
        <f>IF(OR($AD$15="",$S$6=""),"",IF(3&gt;DAY(EOMONTH(DATE($S$6,$AD$15,1),0)),"",DATE($S$6,$AD$15,3)))</f>
        <v/>
      </c>
      <c r="C12" s="16">
        <f>IF(B12="","",CHOOSE(WEEKDAY(B12,2),"pon","uto","sri","čet","pet","sub","ned"))</f>
        <v/>
      </c>
      <c r="D12" s="17" t="n"/>
      <c r="E12" s="17" t="n"/>
      <c r="F12" s="18">
        <f>IF(OR(D12="",E12=""),"",ROUND(MOD(E12-D12,1)*24,2))</f>
        <v/>
      </c>
      <c r="G12" s="18" t="n"/>
      <c r="H12" s="18" t="n"/>
      <c r="I12" s="18" t="n"/>
      <c r="J12" s="18" t="n"/>
      <c r="K12" s="18" t="n"/>
      <c r="L12" s="18" t="n"/>
      <c r="M12" s="18" t="n"/>
      <c r="N12" s="18" t="n"/>
      <c r="O12" s="18" t="n"/>
      <c r="P12" s="18" t="n"/>
      <c r="Q12" s="18" t="n"/>
      <c r="R12" s="18" t="n"/>
      <c r="S12" s="18" t="n"/>
      <c r="T12" s="18" t="n"/>
      <c r="U12" s="18" t="n"/>
      <c r="V12" s="18" t="n"/>
      <c r="W12" s="18" t="n"/>
      <c r="X12" s="18" t="n"/>
      <c r="Y12" s="18" t="n"/>
      <c r="Z12" s="18" t="n"/>
      <c r="AD12" s="5" t="inlineStr">
        <is>
          <t>studeni</t>
        </is>
      </c>
      <c r="AE12" s="5" t="inlineStr">
        <is>
          <t>studeni</t>
        </is>
      </c>
    </row>
    <row r="13" ht="14" customHeight="1">
      <c r="B13" s="15">
        <f>IF(OR($AD$15="",$S$6=""),"",IF(4&gt;DAY(EOMONTH(DATE($S$6,$AD$15,1),0)),"",DATE($S$6,$AD$15,4)))</f>
        <v/>
      </c>
      <c r="C13" s="16">
        <f>IF(B13="","",CHOOSE(WEEKDAY(B13,2),"pon","uto","sri","čet","pet","sub","ned"))</f>
        <v/>
      </c>
      <c r="D13" s="17" t="n"/>
      <c r="E13" s="17" t="n"/>
      <c r="F13" s="18">
        <f>IF(OR(D13="",E13=""),"",ROUND(MOD(E13-D13,1)*24,2))</f>
        <v/>
      </c>
      <c r="G13" s="18" t="n"/>
      <c r="H13" s="18" t="n"/>
      <c r="I13" s="18" t="n"/>
      <c r="J13" s="18" t="n"/>
      <c r="K13" s="18" t="n"/>
      <c r="L13" s="18" t="n"/>
      <c r="M13" s="18" t="n"/>
      <c r="N13" s="18" t="n"/>
      <c r="O13" s="18" t="n"/>
      <c r="P13" s="18" t="n"/>
      <c r="Q13" s="18" t="n"/>
      <c r="R13" s="18" t="n"/>
      <c r="S13" s="18" t="n"/>
      <c r="T13" s="18" t="n"/>
      <c r="U13" s="18" t="n"/>
      <c r="V13" s="18" t="n"/>
      <c r="W13" s="18" t="n"/>
      <c r="X13" s="18" t="n"/>
      <c r="Y13" s="18" t="n"/>
      <c r="Z13" s="18" t="n"/>
      <c r="AD13" s="5" t="inlineStr">
        <is>
          <t>prosinac</t>
        </is>
      </c>
      <c r="AE13" s="5" t="inlineStr">
        <is>
          <t>prosinac</t>
        </is>
      </c>
    </row>
    <row r="14" ht="14" customHeight="1">
      <c r="B14" s="15">
        <f>IF(OR($AD$15="",$S$6=""),"",IF(5&gt;DAY(EOMONTH(DATE($S$6,$AD$15,1),0)),"",DATE($S$6,$AD$15,5)))</f>
        <v/>
      </c>
      <c r="C14" s="16">
        <f>IF(B14="","",CHOOSE(WEEKDAY(B14,2),"pon","uto","sri","čet","pet","sub","ned"))</f>
        <v/>
      </c>
      <c r="D14" s="17" t="n"/>
      <c r="E14" s="17" t="n"/>
      <c r="F14" s="18">
        <f>IF(OR(D14="",E14=""),"",ROUND(MOD(E14-D14,1)*24,2))</f>
        <v/>
      </c>
      <c r="G14" s="18" t="n"/>
      <c r="H14" s="18" t="n"/>
      <c r="I14" s="18" t="n"/>
      <c r="J14" s="18" t="n"/>
      <c r="K14" s="18" t="n"/>
      <c r="L14" s="18" t="n"/>
      <c r="M14" s="18" t="n"/>
      <c r="N14" s="18" t="n"/>
      <c r="O14" s="18" t="n"/>
      <c r="P14" s="18" t="n"/>
      <c r="Q14" s="18" t="n"/>
      <c r="R14" s="18" t="n"/>
      <c r="S14" s="18" t="n"/>
      <c r="T14" s="18" t="n"/>
      <c r="U14" s="18" t="n"/>
      <c r="V14" s="18" t="n"/>
      <c r="W14" s="18" t="n"/>
      <c r="X14" s="18" t="n"/>
      <c r="Y14" s="18" t="n"/>
      <c r="Z14" s="18" t="n"/>
    </row>
    <row r="15" ht="14" customHeight="1">
      <c r="B15" s="15">
        <f>IF(OR($AD$15="",$S$6=""),"",IF(6&gt;DAY(EOMONTH(DATE($S$6,$AD$15,1),0)),"",DATE($S$6,$AD$15,6)))</f>
        <v/>
      </c>
      <c r="C15" s="16">
        <f>IF(B15="","",CHOOSE(WEEKDAY(B15,2),"pon","uto","sri","čet","pet","sub","ned"))</f>
        <v/>
      </c>
      <c r="D15" s="17" t="n"/>
      <c r="E15" s="17" t="n"/>
      <c r="F15" s="18">
        <f>IF(OR(D15="",E15=""),"",ROUND(MOD(E15-D15,1)*24,2))</f>
        <v/>
      </c>
      <c r="G15" s="18" t="n"/>
      <c r="H15" s="18" t="n"/>
      <c r="I15" s="18" t="n"/>
      <c r="J15" s="18" t="n"/>
      <c r="K15" s="18" t="n"/>
      <c r="L15" s="18" t="n"/>
      <c r="M15" s="18" t="n"/>
      <c r="N15" s="18" t="n"/>
      <c r="O15" s="18" t="n"/>
      <c r="P15" s="18" t="n"/>
      <c r="Q15" s="18" t="n"/>
      <c r="R15" s="18" t="n"/>
      <c r="S15" s="18" t="n"/>
      <c r="T15" s="18" t="n"/>
      <c r="U15" s="18" t="n"/>
      <c r="V15" s="18" t="n"/>
      <c r="W15" s="18" t="n"/>
      <c r="X15" s="18" t="n"/>
      <c r="Y15" s="18" t="n"/>
      <c r="Z15" s="18" t="n"/>
      <c r="AD15" s="5">
        <f>IF($O$6="","",IF(ISNUMBER($O$6),$O$6,IFERROR(MATCH($O$6,$AD$2:$AD$13,0),IFERROR(MATCH($O$6,$AE$2:$AE$13,0),""))))</f>
        <v/>
      </c>
    </row>
    <row r="16" ht="14" customHeight="1">
      <c r="B16" s="15">
        <f>IF(OR($AD$15="",$S$6=""),"",IF(7&gt;DAY(EOMONTH(DATE($S$6,$AD$15,1),0)),"",DATE($S$6,$AD$15,7)))</f>
        <v/>
      </c>
      <c r="C16" s="16">
        <f>IF(B16="","",CHOOSE(WEEKDAY(B16,2),"pon","uto","sri","čet","pet","sub","ned"))</f>
        <v/>
      </c>
      <c r="D16" s="17" t="n"/>
      <c r="E16" s="17" t="n"/>
      <c r="F16" s="18">
        <f>IF(OR(D16="",E16=""),"",ROUND(MOD(E16-D16,1)*24,2))</f>
        <v/>
      </c>
      <c r="G16" s="18" t="n"/>
      <c r="H16" s="18" t="n"/>
      <c r="I16" s="18" t="n"/>
      <c r="J16" s="18" t="n"/>
      <c r="K16" s="18" t="n"/>
      <c r="L16" s="18" t="n"/>
      <c r="M16" s="18" t="n"/>
      <c r="N16" s="18" t="n"/>
      <c r="O16" s="18" t="n"/>
      <c r="P16" s="18" t="n"/>
      <c r="Q16" s="18" t="n"/>
      <c r="R16" s="18" t="n"/>
      <c r="S16" s="18" t="n"/>
      <c r="T16" s="18" t="n"/>
      <c r="U16" s="18" t="n"/>
      <c r="V16" s="18" t="n"/>
      <c r="W16" s="18" t="n"/>
      <c r="X16" s="18" t="n"/>
      <c r="Y16" s="18" t="n"/>
      <c r="Z16" s="18" t="n"/>
    </row>
    <row r="17" ht="14" customHeight="1">
      <c r="B17" s="15">
        <f>IF(OR($AD$15="",$S$6=""),"",IF(8&gt;DAY(EOMONTH(DATE($S$6,$AD$15,1),0)),"",DATE($S$6,$AD$15,8)))</f>
        <v/>
      </c>
      <c r="C17" s="16">
        <f>IF(B17="","",CHOOSE(WEEKDAY(B17,2),"pon","uto","sri","čet","pet","sub","ned"))</f>
        <v/>
      </c>
      <c r="D17" s="17" t="n"/>
      <c r="E17" s="17" t="n"/>
      <c r="F17" s="18">
        <f>IF(OR(D17="",E17=""),"",ROUND(MOD(E17-D17,1)*24,2))</f>
        <v/>
      </c>
      <c r="G17" s="18" t="n"/>
      <c r="H17" s="18" t="n"/>
      <c r="I17" s="18" t="n"/>
      <c r="J17" s="18" t="n"/>
      <c r="K17" s="18" t="n"/>
      <c r="L17" s="18" t="n"/>
      <c r="M17" s="18" t="n"/>
      <c r="N17" s="18" t="n"/>
      <c r="O17" s="18" t="n"/>
      <c r="P17" s="18" t="n"/>
      <c r="Q17" s="18" t="n"/>
      <c r="R17" s="18" t="n"/>
      <c r="S17" s="18" t="n"/>
      <c r="T17" s="18" t="n"/>
      <c r="U17" s="18" t="n"/>
      <c r="V17" s="18" t="n"/>
      <c r="W17" s="18" t="n"/>
      <c r="X17" s="18" t="n"/>
      <c r="Y17" s="18" t="n"/>
      <c r="Z17" s="18" t="n"/>
    </row>
    <row r="18" ht="14" customHeight="1">
      <c r="B18" s="15">
        <f>IF(OR($AD$15="",$S$6=""),"",IF(9&gt;DAY(EOMONTH(DATE($S$6,$AD$15,1),0)),"",DATE($S$6,$AD$15,9)))</f>
        <v/>
      </c>
      <c r="C18" s="16">
        <f>IF(B18="","",CHOOSE(WEEKDAY(B18,2),"pon","uto","sri","čet","pet","sub","ned"))</f>
        <v/>
      </c>
      <c r="D18" s="17" t="n"/>
      <c r="E18" s="17" t="n"/>
      <c r="F18" s="18">
        <f>IF(OR(D18="",E18=""),"",ROUND(MOD(E18-D18,1)*24,2))</f>
        <v/>
      </c>
      <c r="G18" s="18" t="n"/>
      <c r="H18" s="18" t="n"/>
      <c r="I18" s="18" t="n"/>
      <c r="J18" s="18" t="n"/>
      <c r="K18" s="18" t="n"/>
      <c r="L18" s="18" t="n"/>
      <c r="M18" s="18" t="n"/>
      <c r="N18" s="18" t="n"/>
      <c r="O18" s="18" t="n"/>
      <c r="P18" s="18" t="n"/>
      <c r="Q18" s="18" t="n"/>
      <c r="R18" s="18" t="n"/>
      <c r="S18" s="18" t="n"/>
      <c r="T18" s="18" t="n"/>
      <c r="U18" s="18" t="n"/>
      <c r="V18" s="18" t="n"/>
      <c r="W18" s="18" t="n"/>
      <c r="X18" s="18" t="n"/>
      <c r="Y18" s="18" t="n"/>
      <c r="Z18" s="18" t="n"/>
    </row>
    <row r="19" ht="14" customHeight="1">
      <c r="B19" s="15">
        <f>IF(OR($AD$15="",$S$6=""),"",IF(10&gt;DAY(EOMONTH(DATE($S$6,$AD$15,1),0)),"",DATE($S$6,$AD$15,10)))</f>
        <v/>
      </c>
      <c r="C19" s="16">
        <f>IF(B19="","",CHOOSE(WEEKDAY(B19,2),"pon","uto","sri","čet","pet","sub","ned"))</f>
        <v/>
      </c>
      <c r="D19" s="17" t="n"/>
      <c r="E19" s="17" t="n"/>
      <c r="F19" s="18">
        <f>IF(OR(D19="",E19=""),"",ROUND(MOD(E19-D19,1)*24,2))</f>
        <v/>
      </c>
      <c r="G19" s="18" t="n"/>
      <c r="H19" s="18" t="n"/>
      <c r="I19" s="18" t="n"/>
      <c r="J19" s="18" t="n"/>
      <c r="K19" s="18" t="n"/>
      <c r="L19" s="18" t="n"/>
      <c r="M19" s="18" t="n"/>
      <c r="N19" s="18" t="n"/>
      <c r="O19" s="18" t="n"/>
      <c r="P19" s="18" t="n"/>
      <c r="Q19" s="18" t="n"/>
      <c r="R19" s="18" t="n"/>
      <c r="S19" s="18" t="n"/>
      <c r="T19" s="18" t="n"/>
      <c r="U19" s="18" t="n"/>
      <c r="V19" s="18" t="n"/>
      <c r="W19" s="18" t="n"/>
      <c r="X19" s="18" t="n"/>
      <c r="Y19" s="18" t="n"/>
      <c r="Z19" s="18" t="n"/>
    </row>
    <row r="20" ht="14" customHeight="1">
      <c r="B20" s="15">
        <f>IF(OR($AD$15="",$S$6=""),"",IF(11&gt;DAY(EOMONTH(DATE($S$6,$AD$15,1),0)),"",DATE($S$6,$AD$15,11)))</f>
        <v/>
      </c>
      <c r="C20" s="16">
        <f>IF(B20="","",CHOOSE(WEEKDAY(B20,2),"pon","uto","sri","čet","pet","sub","ned"))</f>
        <v/>
      </c>
      <c r="D20" s="17" t="n"/>
      <c r="E20" s="17" t="n"/>
      <c r="F20" s="18">
        <f>IF(OR(D20="",E20=""),"",ROUND(MOD(E20-D20,1)*24,2))</f>
        <v/>
      </c>
      <c r="G20" s="18" t="n"/>
      <c r="H20" s="18" t="n"/>
      <c r="I20" s="18" t="n"/>
      <c r="J20" s="18" t="n"/>
      <c r="K20" s="18" t="n"/>
      <c r="L20" s="18" t="n"/>
      <c r="M20" s="18" t="n"/>
      <c r="N20" s="18" t="n"/>
      <c r="O20" s="18" t="n"/>
      <c r="P20" s="18" t="n"/>
      <c r="Q20" s="18" t="n"/>
      <c r="R20" s="18" t="n"/>
      <c r="S20" s="18" t="n"/>
      <c r="T20" s="18" t="n"/>
      <c r="U20" s="18" t="n"/>
      <c r="V20" s="18" t="n"/>
      <c r="W20" s="18" t="n"/>
      <c r="X20" s="18" t="n"/>
      <c r="Y20" s="18" t="n"/>
      <c r="Z20" s="18" t="n"/>
    </row>
    <row r="21" ht="14" customHeight="1">
      <c r="B21" s="15">
        <f>IF(OR($AD$15="",$S$6=""),"",IF(12&gt;DAY(EOMONTH(DATE($S$6,$AD$15,1),0)),"",DATE($S$6,$AD$15,12)))</f>
        <v/>
      </c>
      <c r="C21" s="16">
        <f>IF(B21="","",CHOOSE(WEEKDAY(B21,2),"pon","uto","sri","čet","pet","sub","ned"))</f>
        <v/>
      </c>
      <c r="D21" s="17" t="n"/>
      <c r="E21" s="17" t="n"/>
      <c r="F21" s="18">
        <f>IF(OR(D21="",E21=""),"",ROUND(MOD(E21-D21,1)*24,2))</f>
        <v/>
      </c>
      <c r="G21" s="18" t="n"/>
      <c r="H21" s="18" t="n"/>
      <c r="I21" s="18" t="n"/>
      <c r="J21" s="18" t="n"/>
      <c r="K21" s="18" t="n"/>
      <c r="L21" s="18" t="n"/>
      <c r="M21" s="18" t="n"/>
      <c r="N21" s="18" t="n"/>
      <c r="O21" s="18" t="n"/>
      <c r="P21" s="18" t="n"/>
      <c r="Q21" s="18" t="n"/>
      <c r="R21" s="18" t="n"/>
      <c r="S21" s="18" t="n"/>
      <c r="T21" s="18" t="n"/>
      <c r="U21" s="18" t="n"/>
      <c r="V21" s="18" t="n"/>
      <c r="W21" s="18" t="n"/>
      <c r="X21" s="18" t="n"/>
      <c r="Y21" s="18" t="n"/>
      <c r="Z21" s="18" t="n"/>
    </row>
    <row r="22" ht="14" customHeight="1">
      <c r="B22" s="15">
        <f>IF(OR($AD$15="",$S$6=""),"",IF(13&gt;DAY(EOMONTH(DATE($S$6,$AD$15,1),0)),"",DATE($S$6,$AD$15,13)))</f>
        <v/>
      </c>
      <c r="C22" s="16">
        <f>IF(B22="","",CHOOSE(WEEKDAY(B22,2),"pon","uto","sri","čet","pet","sub","ned"))</f>
        <v/>
      </c>
      <c r="D22" s="17" t="n"/>
      <c r="E22" s="17" t="n"/>
      <c r="F22" s="18">
        <f>IF(OR(D22="",E22=""),"",ROUND(MOD(E22-D22,1)*24,2))</f>
        <v/>
      </c>
      <c r="G22" s="18" t="n"/>
      <c r="H22" s="18" t="n"/>
      <c r="I22" s="18" t="n"/>
      <c r="J22" s="18" t="n"/>
      <c r="K22" s="18" t="n"/>
      <c r="L22" s="18" t="n"/>
      <c r="M22" s="18" t="n"/>
      <c r="N22" s="18" t="n"/>
      <c r="O22" s="18" t="n"/>
      <c r="P22" s="18" t="n"/>
      <c r="Q22" s="18" t="n"/>
      <c r="R22" s="18" t="n"/>
      <c r="S22" s="18" t="n"/>
      <c r="T22" s="18" t="n"/>
      <c r="U22" s="18" t="n"/>
      <c r="V22" s="18" t="n"/>
      <c r="W22" s="18" t="n"/>
      <c r="X22" s="18" t="n"/>
      <c r="Y22" s="18" t="n"/>
      <c r="Z22" s="18" t="n"/>
    </row>
    <row r="23" ht="14" customHeight="1">
      <c r="B23" s="15">
        <f>IF(OR($AD$15="",$S$6=""),"",IF(14&gt;DAY(EOMONTH(DATE($S$6,$AD$15,1),0)),"",DATE($S$6,$AD$15,14)))</f>
        <v/>
      </c>
      <c r="C23" s="16">
        <f>IF(B23="","",CHOOSE(WEEKDAY(B23,2),"pon","uto","sri","čet","pet","sub","ned"))</f>
        <v/>
      </c>
      <c r="D23" s="17" t="n"/>
      <c r="E23" s="17" t="n"/>
      <c r="F23" s="18">
        <f>IF(OR(D23="",E23=""),"",ROUND(MOD(E23-D23,1)*24,2))</f>
        <v/>
      </c>
      <c r="G23" s="18" t="n"/>
      <c r="H23" s="18" t="n"/>
      <c r="I23" s="18" t="n"/>
      <c r="J23" s="18" t="n"/>
      <c r="K23" s="18" t="n"/>
      <c r="L23" s="18" t="n"/>
      <c r="M23" s="18" t="n"/>
      <c r="N23" s="18" t="n"/>
      <c r="O23" s="18" t="n"/>
      <c r="P23" s="18" t="n"/>
      <c r="Q23" s="18" t="n"/>
      <c r="R23" s="18" t="n"/>
      <c r="S23" s="18" t="n"/>
      <c r="T23" s="18" t="n"/>
      <c r="U23" s="18" t="n"/>
      <c r="V23" s="18" t="n"/>
      <c r="W23" s="18" t="n"/>
      <c r="X23" s="18" t="n"/>
      <c r="Y23" s="18" t="n"/>
      <c r="Z23" s="18" t="n"/>
    </row>
    <row r="24" ht="14" customHeight="1">
      <c r="B24" s="15">
        <f>IF(OR($AD$15="",$S$6=""),"",IF(15&gt;DAY(EOMONTH(DATE($S$6,$AD$15,1),0)),"",DATE($S$6,$AD$15,15)))</f>
        <v/>
      </c>
      <c r="C24" s="16">
        <f>IF(B24="","",CHOOSE(WEEKDAY(B24,2),"pon","uto","sri","čet","pet","sub","ned"))</f>
        <v/>
      </c>
      <c r="D24" s="17" t="n"/>
      <c r="E24" s="17" t="n"/>
      <c r="F24" s="18">
        <f>IF(OR(D24="",E24=""),"",ROUND(MOD(E24-D24,1)*24,2))</f>
        <v/>
      </c>
      <c r="G24" s="18" t="n"/>
      <c r="H24" s="18" t="n"/>
      <c r="I24" s="18" t="n"/>
      <c r="J24" s="18" t="n"/>
      <c r="K24" s="18" t="n"/>
      <c r="L24" s="18" t="n"/>
      <c r="M24" s="18" t="n"/>
      <c r="N24" s="18" t="n"/>
      <c r="O24" s="18" t="n"/>
      <c r="P24" s="18" t="n"/>
      <c r="Q24" s="18" t="n"/>
      <c r="R24" s="18" t="n"/>
      <c r="S24" s="18" t="n"/>
      <c r="T24" s="18" t="n"/>
      <c r="U24" s="18" t="n"/>
      <c r="V24" s="18" t="n"/>
      <c r="W24" s="18" t="n"/>
      <c r="X24" s="18" t="n"/>
      <c r="Y24" s="18" t="n"/>
      <c r="Z24" s="18" t="n"/>
    </row>
    <row r="25" ht="14" customHeight="1">
      <c r="B25" s="15">
        <f>IF(OR($AD$15="",$S$6=""),"",IF(16&gt;DAY(EOMONTH(DATE($S$6,$AD$15,1),0)),"",DATE($S$6,$AD$15,16)))</f>
        <v/>
      </c>
      <c r="C25" s="16">
        <f>IF(B25="","",CHOOSE(WEEKDAY(B25,2),"pon","uto","sri","čet","pet","sub","ned"))</f>
        <v/>
      </c>
      <c r="D25" s="17" t="n"/>
      <c r="E25" s="17" t="n"/>
      <c r="F25" s="18">
        <f>IF(OR(D25="",E25=""),"",ROUND(MOD(E25-D25,1)*24,2))</f>
        <v/>
      </c>
      <c r="G25" s="18" t="n"/>
      <c r="H25" s="18" t="n"/>
      <c r="I25" s="18" t="n"/>
      <c r="J25" s="18" t="n"/>
      <c r="K25" s="18" t="n"/>
      <c r="L25" s="18" t="n"/>
      <c r="M25" s="18" t="n"/>
      <c r="N25" s="18" t="n"/>
      <c r="O25" s="18" t="n"/>
      <c r="P25" s="18" t="n"/>
      <c r="Q25" s="18" t="n"/>
      <c r="R25" s="18" t="n"/>
      <c r="S25" s="18" t="n"/>
      <c r="T25" s="18" t="n"/>
      <c r="U25" s="18" t="n"/>
      <c r="V25" s="18" t="n"/>
      <c r="W25" s="18" t="n"/>
      <c r="X25" s="18" t="n"/>
      <c r="Y25" s="18" t="n"/>
      <c r="Z25" s="18" t="n"/>
    </row>
    <row r="26" ht="14" customHeight="1">
      <c r="B26" s="15">
        <f>IF(OR($AD$15="",$S$6=""),"",IF(17&gt;DAY(EOMONTH(DATE($S$6,$AD$15,1),0)),"",DATE($S$6,$AD$15,17)))</f>
        <v/>
      </c>
      <c r="C26" s="16">
        <f>IF(B26="","",CHOOSE(WEEKDAY(B26,2),"pon","uto","sri","čet","pet","sub","ned"))</f>
        <v/>
      </c>
      <c r="D26" s="17" t="n"/>
      <c r="E26" s="17" t="n"/>
      <c r="F26" s="18">
        <f>IF(OR(D26="",E26=""),"",ROUND(MOD(E26-D26,1)*24,2))</f>
        <v/>
      </c>
      <c r="G26" s="18" t="n"/>
      <c r="H26" s="18" t="n"/>
      <c r="I26" s="18" t="n"/>
      <c r="J26" s="18" t="n"/>
      <c r="K26" s="18" t="n"/>
      <c r="L26" s="18" t="n"/>
      <c r="M26" s="18" t="n"/>
      <c r="N26" s="18" t="n"/>
      <c r="O26" s="18" t="n"/>
      <c r="P26" s="18" t="n"/>
      <c r="Q26" s="18" t="n"/>
      <c r="R26" s="18" t="n"/>
      <c r="S26" s="18" t="n"/>
      <c r="T26" s="18" t="n"/>
      <c r="U26" s="18" t="n"/>
      <c r="V26" s="18" t="n"/>
      <c r="W26" s="18" t="n"/>
      <c r="X26" s="18" t="n"/>
      <c r="Y26" s="18" t="n"/>
      <c r="Z26" s="18" t="n"/>
    </row>
    <row r="27" ht="14" customHeight="1">
      <c r="B27" s="15">
        <f>IF(OR($AD$15="",$S$6=""),"",IF(18&gt;DAY(EOMONTH(DATE($S$6,$AD$15,1),0)),"",DATE($S$6,$AD$15,18)))</f>
        <v/>
      </c>
      <c r="C27" s="16">
        <f>IF(B27="","",CHOOSE(WEEKDAY(B27,2),"pon","uto","sri","čet","pet","sub","ned"))</f>
        <v/>
      </c>
      <c r="D27" s="17" t="n"/>
      <c r="E27" s="17" t="n"/>
      <c r="F27" s="18">
        <f>IF(OR(D27="",E27=""),"",ROUND(MOD(E27-D27,1)*24,2))</f>
        <v/>
      </c>
      <c r="G27" s="18" t="n"/>
      <c r="H27" s="18" t="n"/>
      <c r="I27" s="18" t="n"/>
      <c r="J27" s="18" t="n"/>
      <c r="K27" s="18" t="n"/>
      <c r="L27" s="18" t="n"/>
      <c r="M27" s="18" t="n"/>
      <c r="N27" s="18" t="n"/>
      <c r="O27" s="18" t="n"/>
      <c r="P27" s="18" t="n"/>
      <c r="Q27" s="18" t="n"/>
      <c r="R27" s="18" t="n"/>
      <c r="S27" s="18" t="n"/>
      <c r="T27" s="18" t="n"/>
      <c r="U27" s="18" t="n"/>
      <c r="V27" s="18" t="n"/>
      <c r="W27" s="18" t="n"/>
      <c r="X27" s="18" t="n"/>
      <c r="Y27" s="18" t="n"/>
      <c r="Z27" s="18" t="n"/>
    </row>
    <row r="28" ht="14" customHeight="1">
      <c r="B28" s="15">
        <f>IF(OR($AD$15="",$S$6=""),"",IF(19&gt;DAY(EOMONTH(DATE($S$6,$AD$15,1),0)),"",DATE($S$6,$AD$15,19)))</f>
        <v/>
      </c>
      <c r="C28" s="16">
        <f>IF(B28="","",CHOOSE(WEEKDAY(B28,2),"pon","uto","sri","čet","pet","sub","ned"))</f>
        <v/>
      </c>
      <c r="D28" s="17" t="n"/>
      <c r="E28" s="17" t="n"/>
      <c r="F28" s="18">
        <f>IF(OR(D28="",E28=""),"",ROUND(MOD(E28-D28,1)*24,2))</f>
        <v/>
      </c>
      <c r="G28" s="18" t="n"/>
      <c r="H28" s="18" t="n"/>
      <c r="I28" s="18" t="n"/>
      <c r="J28" s="18" t="n"/>
      <c r="K28" s="18" t="n"/>
      <c r="L28" s="18" t="n"/>
      <c r="M28" s="18" t="n"/>
      <c r="N28" s="18" t="n"/>
      <c r="O28" s="18" t="n"/>
      <c r="P28" s="18" t="n"/>
      <c r="Q28" s="18" t="n"/>
      <c r="R28" s="18" t="n"/>
      <c r="S28" s="18" t="n"/>
      <c r="T28" s="18" t="n"/>
      <c r="U28" s="18" t="n"/>
      <c r="V28" s="18" t="n"/>
      <c r="W28" s="18" t="n"/>
      <c r="X28" s="18" t="n"/>
      <c r="Y28" s="18" t="n"/>
      <c r="Z28" s="18" t="n"/>
    </row>
    <row r="29" ht="14" customHeight="1">
      <c r="B29" s="15">
        <f>IF(OR($AD$15="",$S$6=""),"",IF(20&gt;DAY(EOMONTH(DATE($S$6,$AD$15,1),0)),"",DATE($S$6,$AD$15,20)))</f>
        <v/>
      </c>
      <c r="C29" s="16">
        <f>IF(B29="","",CHOOSE(WEEKDAY(B29,2),"pon","uto","sri","čet","pet","sub","ned"))</f>
        <v/>
      </c>
      <c r="D29" s="17" t="n"/>
      <c r="E29" s="17" t="n"/>
      <c r="F29" s="18">
        <f>IF(OR(D29="",E29=""),"",ROUND(MOD(E29-D29,1)*24,2))</f>
        <v/>
      </c>
      <c r="G29" s="18" t="n"/>
      <c r="H29" s="18" t="n"/>
      <c r="I29" s="18" t="n"/>
      <c r="J29" s="18" t="n"/>
      <c r="K29" s="18" t="n"/>
      <c r="L29" s="18" t="n"/>
      <c r="M29" s="18" t="n"/>
      <c r="N29" s="18" t="n"/>
      <c r="O29" s="18" t="n"/>
      <c r="P29" s="18" t="n"/>
      <c r="Q29" s="18" t="n"/>
      <c r="R29" s="18" t="n"/>
      <c r="S29" s="18" t="n"/>
      <c r="T29" s="18" t="n"/>
      <c r="U29" s="18" t="n"/>
      <c r="V29" s="18" t="n"/>
      <c r="W29" s="18" t="n"/>
      <c r="X29" s="18" t="n"/>
      <c r="Y29" s="18" t="n"/>
      <c r="Z29" s="18" t="n"/>
    </row>
    <row r="30" ht="14" customHeight="1">
      <c r="B30" s="15">
        <f>IF(OR($AD$15="",$S$6=""),"",IF(21&gt;DAY(EOMONTH(DATE($S$6,$AD$15,1),0)),"",DATE($S$6,$AD$15,21)))</f>
        <v/>
      </c>
      <c r="C30" s="16">
        <f>IF(B30="","",CHOOSE(WEEKDAY(B30,2),"pon","uto","sri","čet","pet","sub","ned"))</f>
        <v/>
      </c>
      <c r="D30" s="17" t="n"/>
      <c r="E30" s="17" t="n"/>
      <c r="F30" s="18">
        <f>IF(OR(D30="",E30=""),"",ROUND(MOD(E30-D30,1)*24,2))</f>
        <v/>
      </c>
      <c r="G30" s="18" t="n"/>
      <c r="H30" s="18" t="n"/>
      <c r="I30" s="18" t="n"/>
      <c r="J30" s="18" t="n"/>
      <c r="K30" s="18" t="n"/>
      <c r="L30" s="18" t="n"/>
      <c r="M30" s="18" t="n"/>
      <c r="N30" s="18" t="n"/>
      <c r="O30" s="18" t="n"/>
      <c r="P30" s="18" t="n"/>
      <c r="Q30" s="18" t="n"/>
      <c r="R30" s="18" t="n"/>
      <c r="S30" s="18" t="n"/>
      <c r="T30" s="18" t="n"/>
      <c r="U30" s="18" t="n"/>
      <c r="V30" s="18" t="n"/>
      <c r="W30" s="18" t="n"/>
      <c r="X30" s="18" t="n"/>
      <c r="Y30" s="18" t="n"/>
      <c r="Z30" s="18" t="n"/>
    </row>
    <row r="31" ht="14" customHeight="1">
      <c r="B31" s="15">
        <f>IF(OR($AD$15="",$S$6=""),"",IF(22&gt;DAY(EOMONTH(DATE($S$6,$AD$15,1),0)),"",DATE($S$6,$AD$15,22)))</f>
        <v/>
      </c>
      <c r="C31" s="16">
        <f>IF(B31="","",CHOOSE(WEEKDAY(B31,2),"pon","uto","sri","čet","pet","sub","ned"))</f>
        <v/>
      </c>
      <c r="D31" s="17" t="n"/>
      <c r="E31" s="17" t="n"/>
      <c r="F31" s="18">
        <f>IF(OR(D31="",E31=""),"",ROUND(MOD(E31-D31,1)*24,2))</f>
        <v/>
      </c>
      <c r="G31" s="18" t="n"/>
      <c r="H31" s="18" t="n"/>
      <c r="I31" s="18" t="n"/>
      <c r="J31" s="18" t="n"/>
      <c r="K31" s="18" t="n"/>
      <c r="L31" s="18" t="n"/>
      <c r="M31" s="18" t="n"/>
      <c r="N31" s="18" t="n"/>
      <c r="O31" s="18" t="n"/>
      <c r="P31" s="18" t="n"/>
      <c r="Q31" s="18" t="n"/>
      <c r="R31" s="18" t="n"/>
      <c r="S31" s="18" t="n"/>
      <c r="T31" s="18" t="n"/>
      <c r="U31" s="18" t="n"/>
      <c r="V31" s="18" t="n"/>
      <c r="W31" s="18" t="n"/>
      <c r="X31" s="18" t="n"/>
      <c r="Y31" s="18" t="n"/>
      <c r="Z31" s="18" t="n"/>
    </row>
    <row r="32" ht="14" customHeight="1">
      <c r="B32" s="15">
        <f>IF(OR($AD$15="",$S$6=""),"",IF(23&gt;DAY(EOMONTH(DATE($S$6,$AD$15,1),0)),"",DATE($S$6,$AD$15,23)))</f>
        <v/>
      </c>
      <c r="C32" s="16">
        <f>IF(B32="","",CHOOSE(WEEKDAY(B32,2),"pon","uto","sri","čet","pet","sub","ned"))</f>
        <v/>
      </c>
      <c r="D32" s="17" t="n"/>
      <c r="E32" s="17" t="n"/>
      <c r="F32" s="18">
        <f>IF(OR(D32="",E32=""),"",ROUND(MOD(E32-D32,1)*24,2))</f>
        <v/>
      </c>
      <c r="G32" s="18" t="n"/>
      <c r="H32" s="18" t="n"/>
      <c r="I32" s="18" t="n"/>
      <c r="J32" s="18" t="n"/>
      <c r="K32" s="18" t="n"/>
      <c r="L32" s="18" t="n"/>
      <c r="M32" s="18" t="n"/>
      <c r="N32" s="18" t="n"/>
      <c r="O32" s="18" t="n"/>
      <c r="P32" s="18" t="n"/>
      <c r="Q32" s="18" t="n"/>
      <c r="R32" s="18" t="n"/>
      <c r="S32" s="18" t="n"/>
      <c r="T32" s="18" t="n"/>
      <c r="U32" s="18" t="n"/>
      <c r="V32" s="18" t="n"/>
      <c r="W32" s="18" t="n"/>
      <c r="X32" s="18" t="n"/>
      <c r="Y32" s="18" t="n"/>
      <c r="Z32" s="18" t="n"/>
    </row>
    <row r="33" ht="14" customHeight="1">
      <c r="B33" s="15">
        <f>IF(OR($AD$15="",$S$6=""),"",IF(24&gt;DAY(EOMONTH(DATE($S$6,$AD$15,1),0)),"",DATE($S$6,$AD$15,24)))</f>
        <v/>
      </c>
      <c r="C33" s="16">
        <f>IF(B33="","",CHOOSE(WEEKDAY(B33,2),"pon","uto","sri","čet","pet","sub","ned"))</f>
        <v/>
      </c>
      <c r="D33" s="17" t="n"/>
      <c r="E33" s="17" t="n"/>
      <c r="F33" s="18">
        <f>IF(OR(D33="",E33=""),"",ROUND(MOD(E33-D33,1)*24,2))</f>
        <v/>
      </c>
      <c r="G33" s="18" t="n"/>
      <c r="H33" s="18" t="n"/>
      <c r="I33" s="18" t="n"/>
      <c r="J33" s="18" t="n"/>
      <c r="K33" s="18" t="n"/>
      <c r="L33" s="18" t="n"/>
      <c r="M33" s="18" t="n"/>
      <c r="N33" s="18" t="n"/>
      <c r="O33" s="18" t="n"/>
      <c r="P33" s="18" t="n"/>
      <c r="Q33" s="18" t="n"/>
      <c r="R33" s="18" t="n"/>
      <c r="S33" s="18" t="n"/>
      <c r="T33" s="18" t="n"/>
      <c r="U33" s="18" t="n"/>
      <c r="V33" s="18" t="n"/>
      <c r="W33" s="18" t="n"/>
      <c r="X33" s="18" t="n"/>
      <c r="Y33" s="18" t="n"/>
      <c r="Z33" s="18" t="n"/>
    </row>
    <row r="34" ht="14" customHeight="1">
      <c r="B34" s="15">
        <f>IF(OR($AD$15="",$S$6=""),"",IF(25&gt;DAY(EOMONTH(DATE($S$6,$AD$15,1),0)),"",DATE($S$6,$AD$15,25)))</f>
        <v/>
      </c>
      <c r="C34" s="16">
        <f>IF(B34="","",CHOOSE(WEEKDAY(B34,2),"pon","uto","sri","čet","pet","sub","ned"))</f>
        <v/>
      </c>
      <c r="D34" s="17" t="n"/>
      <c r="E34" s="17" t="n"/>
      <c r="F34" s="18">
        <f>IF(OR(D34="",E34=""),"",ROUND(MOD(E34-D34,1)*24,2))</f>
        <v/>
      </c>
      <c r="G34" s="18" t="n"/>
      <c r="H34" s="18" t="n"/>
      <c r="I34" s="18" t="n"/>
      <c r="J34" s="18" t="n"/>
      <c r="K34" s="18" t="n"/>
      <c r="L34" s="18" t="n"/>
      <c r="M34" s="18" t="n"/>
      <c r="N34" s="18" t="n"/>
      <c r="O34" s="18" t="n"/>
      <c r="P34" s="18" t="n"/>
      <c r="Q34" s="18" t="n"/>
      <c r="R34" s="18" t="n"/>
      <c r="S34" s="18" t="n"/>
      <c r="T34" s="18" t="n"/>
      <c r="U34" s="18" t="n"/>
      <c r="V34" s="18" t="n"/>
      <c r="W34" s="18" t="n"/>
      <c r="X34" s="18" t="n"/>
      <c r="Y34" s="18" t="n"/>
      <c r="Z34" s="18" t="n"/>
    </row>
    <row r="35" ht="14" customHeight="1">
      <c r="B35" s="15">
        <f>IF(OR($AD$15="",$S$6=""),"",IF(26&gt;DAY(EOMONTH(DATE($S$6,$AD$15,1),0)),"",DATE($S$6,$AD$15,26)))</f>
        <v/>
      </c>
      <c r="C35" s="16">
        <f>IF(B35="","",CHOOSE(WEEKDAY(B35,2),"pon","uto","sri","čet","pet","sub","ned"))</f>
        <v/>
      </c>
      <c r="D35" s="17" t="n"/>
      <c r="E35" s="17" t="n"/>
      <c r="F35" s="18">
        <f>IF(OR(D35="",E35=""),"",ROUND(MOD(E35-D35,1)*24,2))</f>
        <v/>
      </c>
      <c r="G35" s="18" t="n"/>
      <c r="H35" s="18" t="n"/>
      <c r="I35" s="18" t="n"/>
      <c r="J35" s="18" t="n"/>
      <c r="K35" s="18" t="n"/>
      <c r="L35" s="18" t="n"/>
      <c r="M35" s="18" t="n"/>
      <c r="N35" s="18" t="n"/>
      <c r="O35" s="18" t="n"/>
      <c r="P35" s="18" t="n"/>
      <c r="Q35" s="18" t="n"/>
      <c r="R35" s="18" t="n"/>
      <c r="S35" s="18" t="n"/>
      <c r="T35" s="18" t="n"/>
      <c r="U35" s="18" t="n"/>
      <c r="V35" s="18" t="n"/>
      <c r="W35" s="18" t="n"/>
      <c r="X35" s="18" t="n"/>
      <c r="Y35" s="18" t="n"/>
      <c r="Z35" s="18" t="n"/>
    </row>
    <row r="36" ht="14" customHeight="1">
      <c r="B36" s="15">
        <f>IF(OR($AD$15="",$S$6=""),"",IF(27&gt;DAY(EOMONTH(DATE($S$6,$AD$15,1),0)),"",DATE($S$6,$AD$15,27)))</f>
        <v/>
      </c>
      <c r="C36" s="16">
        <f>IF(B36="","",CHOOSE(WEEKDAY(B36,2),"pon","uto","sri","čet","pet","sub","ned"))</f>
        <v/>
      </c>
      <c r="D36" s="17" t="n"/>
      <c r="E36" s="17" t="n"/>
      <c r="F36" s="18">
        <f>IF(OR(D36="",E36=""),"",ROUND(MOD(E36-D36,1)*24,2))</f>
        <v/>
      </c>
      <c r="G36" s="18" t="n"/>
      <c r="H36" s="18" t="n"/>
      <c r="I36" s="18" t="n"/>
      <c r="J36" s="18" t="n"/>
      <c r="K36" s="18" t="n"/>
      <c r="L36" s="18" t="n"/>
      <c r="M36" s="18" t="n"/>
      <c r="N36" s="18" t="n"/>
      <c r="O36" s="18" t="n"/>
      <c r="P36" s="18" t="n"/>
      <c r="Q36" s="18" t="n"/>
      <c r="R36" s="18" t="n"/>
      <c r="S36" s="18" t="n"/>
      <c r="T36" s="18" t="n"/>
      <c r="U36" s="18" t="n"/>
      <c r="V36" s="18" t="n"/>
      <c r="W36" s="18" t="n"/>
      <c r="X36" s="18" t="n"/>
      <c r="Y36" s="18" t="n"/>
      <c r="Z36" s="18" t="n"/>
    </row>
    <row r="37" ht="14" customHeight="1">
      <c r="B37" s="15">
        <f>IF(OR($AD$15="",$S$6=""),"",IF(28&gt;DAY(EOMONTH(DATE($S$6,$AD$15,1),0)),"",DATE($S$6,$AD$15,28)))</f>
        <v/>
      </c>
      <c r="C37" s="16">
        <f>IF(B37="","",CHOOSE(WEEKDAY(B37,2),"pon","uto","sri","čet","pet","sub","ned"))</f>
        <v/>
      </c>
      <c r="D37" s="17" t="n"/>
      <c r="E37" s="17" t="n"/>
      <c r="F37" s="18">
        <f>IF(OR(D37="",E37=""),"",ROUND(MOD(E37-D37,1)*24,2))</f>
        <v/>
      </c>
      <c r="G37" s="18" t="n"/>
      <c r="H37" s="18" t="n"/>
      <c r="I37" s="18" t="n"/>
      <c r="J37" s="18" t="n"/>
      <c r="K37" s="18" t="n"/>
      <c r="L37" s="18" t="n"/>
      <c r="M37" s="18" t="n"/>
      <c r="N37" s="18" t="n"/>
      <c r="O37" s="18" t="n"/>
      <c r="P37" s="18" t="n"/>
      <c r="Q37" s="18" t="n"/>
      <c r="R37" s="18" t="n"/>
      <c r="S37" s="18" t="n"/>
      <c r="T37" s="18" t="n"/>
      <c r="U37" s="18" t="n"/>
      <c r="V37" s="18" t="n"/>
      <c r="W37" s="18" t="n"/>
      <c r="X37" s="18" t="n"/>
      <c r="Y37" s="18" t="n"/>
      <c r="Z37" s="18" t="n"/>
    </row>
    <row r="38" ht="14" customHeight="1">
      <c r="B38" s="15">
        <f>IF(OR($AD$15="",$S$6=""),"",IF(29&gt;DAY(EOMONTH(DATE($S$6,$AD$15,1),0)),"",DATE($S$6,$AD$15,29)))</f>
        <v/>
      </c>
      <c r="C38" s="16">
        <f>IF(B38="","",CHOOSE(WEEKDAY(B38,2),"pon","uto","sri","čet","pet","sub","ned"))</f>
        <v/>
      </c>
      <c r="D38" s="17" t="n"/>
      <c r="E38" s="17" t="n"/>
      <c r="F38" s="18">
        <f>IF(OR(D38="",E38=""),"",ROUND(MOD(E38-D38,1)*24,2))</f>
        <v/>
      </c>
      <c r="G38" s="18" t="n"/>
      <c r="H38" s="18" t="n"/>
      <c r="I38" s="18" t="n"/>
      <c r="J38" s="18" t="n"/>
      <c r="K38" s="18" t="n"/>
      <c r="L38" s="18" t="n"/>
      <c r="M38" s="18" t="n"/>
      <c r="N38" s="18" t="n"/>
      <c r="O38" s="18" t="n"/>
      <c r="P38" s="18" t="n"/>
      <c r="Q38" s="18" t="n"/>
      <c r="R38" s="18" t="n"/>
      <c r="S38" s="18" t="n"/>
      <c r="T38" s="18" t="n"/>
      <c r="U38" s="18" t="n"/>
      <c r="V38" s="18" t="n"/>
      <c r="W38" s="18" t="n"/>
      <c r="X38" s="18" t="n"/>
      <c r="Y38" s="18" t="n"/>
      <c r="Z38" s="18" t="n"/>
    </row>
    <row r="39" ht="14" customHeight="1">
      <c r="B39" s="15">
        <f>IF(OR($AD$15="",$S$6=""),"",IF(30&gt;DAY(EOMONTH(DATE($S$6,$AD$15,1),0)),"",DATE($S$6,$AD$15,30)))</f>
        <v/>
      </c>
      <c r="C39" s="16">
        <f>IF(B39="","",CHOOSE(WEEKDAY(B39,2),"pon","uto","sri","čet","pet","sub","ned"))</f>
        <v/>
      </c>
      <c r="D39" s="17" t="n"/>
      <c r="E39" s="17" t="n"/>
      <c r="F39" s="18">
        <f>IF(OR(D39="",E39=""),"",ROUND(MOD(E39-D39,1)*24,2))</f>
        <v/>
      </c>
      <c r="G39" s="18" t="n"/>
      <c r="H39" s="18" t="n"/>
      <c r="I39" s="18" t="n"/>
      <c r="J39" s="18" t="n"/>
      <c r="K39" s="18" t="n"/>
      <c r="L39" s="18" t="n"/>
      <c r="M39" s="18" t="n"/>
      <c r="N39" s="18" t="n"/>
      <c r="O39" s="18" t="n"/>
      <c r="P39" s="18" t="n"/>
      <c r="Q39" s="18" t="n"/>
      <c r="R39" s="18" t="n"/>
      <c r="S39" s="18" t="n"/>
      <c r="T39" s="18" t="n"/>
      <c r="U39" s="18" t="n"/>
      <c r="V39" s="18" t="n"/>
      <c r="W39" s="18" t="n"/>
      <c r="X39" s="18" t="n"/>
      <c r="Y39" s="18" t="n"/>
      <c r="Z39" s="18" t="n"/>
    </row>
    <row r="40" ht="14" customHeight="1">
      <c r="B40" s="15">
        <f>IF(OR($AD$15="",$S$6=""),"",IF(31&gt;DAY(EOMONTH(DATE($S$6,$AD$15,1),0)),"",DATE($S$6,$AD$15,31)))</f>
        <v/>
      </c>
      <c r="C40" s="16">
        <f>IF(B40="","",CHOOSE(WEEKDAY(B40,2),"pon","uto","sri","čet","pet","sub","ned"))</f>
        <v/>
      </c>
      <c r="D40" s="17" t="n"/>
      <c r="E40" s="17" t="n"/>
      <c r="F40" s="18">
        <f>IF(OR(D40="",E40=""),"",ROUND(MOD(E40-D40,1)*24,2))</f>
        <v/>
      </c>
      <c r="G40" s="18" t="n"/>
      <c r="H40" s="18" t="n"/>
      <c r="I40" s="18" t="n"/>
      <c r="J40" s="18" t="n"/>
      <c r="K40" s="18" t="n"/>
      <c r="L40" s="18" t="n"/>
      <c r="M40" s="18" t="n"/>
      <c r="N40" s="18" t="n"/>
      <c r="O40" s="18" t="n"/>
      <c r="P40" s="18" t="n"/>
      <c r="Q40" s="18" t="n"/>
      <c r="R40" s="18" t="n"/>
      <c r="S40" s="18" t="n"/>
      <c r="T40" s="18" t="n"/>
      <c r="U40" s="18" t="n"/>
      <c r="V40" s="18" t="n"/>
      <c r="W40" s="18" t="n"/>
      <c r="X40" s="18" t="n"/>
      <c r="Y40" s="18" t="n"/>
      <c r="Z40" s="18" t="n"/>
    </row>
    <row r="41" ht="16" customHeight="1">
      <c r="B41" s="19" t="inlineStr">
        <is>
          <t>UKUPNO:</t>
        </is>
      </c>
      <c r="C41" s="7" t="n"/>
      <c r="D41" s="20" t="n"/>
      <c r="E41" s="20" t="n"/>
      <c r="F41" s="21">
        <f>IF(COUNT(F10:F40)=0,"",SUM(F10:F40))</f>
        <v/>
      </c>
      <c r="G41" s="21">
        <f>IF(COUNT(G10:G40)=0,"",SUM(G10:G40))</f>
        <v/>
      </c>
      <c r="H41" s="21">
        <f>IF(COUNT(H10:H40)=0,"",SUM(H10:H40))</f>
        <v/>
      </c>
      <c r="I41" s="21">
        <f>IF(COUNT(I10:I40)=0,"",SUM(I10:I40))</f>
        <v/>
      </c>
      <c r="J41" s="21">
        <f>IF(COUNT(J10:J40)=0,"",SUM(J10:J40))</f>
        <v/>
      </c>
      <c r="K41" s="21">
        <f>IF(COUNT(K10:K40)=0,"",SUM(K10:K40))</f>
        <v/>
      </c>
      <c r="L41" s="21">
        <f>IF(COUNT(L10:L40)=0,"",SUM(L10:L40))</f>
        <v/>
      </c>
      <c r="M41" s="21">
        <f>IF(COUNT(M10:M40)=0,"",SUM(M10:M40))</f>
        <v/>
      </c>
      <c r="N41" s="21">
        <f>IF(COUNT(N10:N40)=0,"",SUM(N10:N40))</f>
        <v/>
      </c>
      <c r="O41" s="21">
        <f>IF(COUNT(O10:O40)=0,"",SUM(O10:O40))</f>
        <v/>
      </c>
      <c r="P41" s="21">
        <f>IF(COUNT(P10:P40)=0,"",SUM(P10:P40))</f>
        <v/>
      </c>
      <c r="Q41" s="21">
        <f>IF(COUNT(Q10:Q40)=0,"",SUM(Q10:Q40))</f>
        <v/>
      </c>
      <c r="R41" s="21">
        <f>IF(COUNT(R10:R40)=0,"",SUM(R10:R40))</f>
        <v/>
      </c>
      <c r="S41" s="21">
        <f>IF(COUNT(S10:S40)=0,"",SUM(S10:S40))</f>
        <v/>
      </c>
      <c r="T41" s="21">
        <f>IF(COUNT(T10:T40)=0,"",SUM(T10:T40))</f>
        <v/>
      </c>
      <c r="U41" s="21">
        <f>IF(COUNT(U10:U40)=0,"",SUM(U10:U40))</f>
        <v/>
      </c>
      <c r="V41" s="21">
        <f>IF(COUNT(V10:V40)=0,"",SUM(V10:V40))</f>
        <v/>
      </c>
      <c r="W41" s="21">
        <f>IF(COUNT(W10:W40)=0,"",SUM(W10:W40))</f>
        <v/>
      </c>
      <c r="X41" s="21">
        <f>IF(COUNT(X10:X40)=0,"",SUM(X10:X40))</f>
        <v/>
      </c>
      <c r="Y41" s="21">
        <f>IF(COUNT(Y10:Y40)=0,"",SUM(Y10:Y40))</f>
        <v/>
      </c>
      <c r="Z41" s="21">
        <f>IF(COUNT(Z10:Z40)=0,"",SUM(Z10:Z40))</f>
        <v/>
      </c>
    </row>
    <row r="43" ht="13" customHeight="1">
      <c r="B43" s="22" t="inlineStr">
        <is>
          <t>Napomena: podaci se u evidenciju unose najkasnije sedmog dana od dana za koji se popunjavaju. Evidencija se čuva najmanje šest godina, računajući od isteka godine u kojoj je nastala. Osjenčana polja se popunjavaju; datumi, dani u tjednu, dnevni zbroj sati (iz početka i završetka rada) i redak UKUPNO računaju se sami. Sati rada noću, prekovremenog rada i rada nedjeljom, blagdanom ili neradnim danom upisuju se kao dio ukupnog dnevnog radnog vremena (od toga).</t>
        </is>
      </c>
    </row>
    <row r="44" ht="13" customHeight="1"/>
    <row r="45" ht="13" customHeight="1"/>
    <row r="47" ht="14" customHeight="1">
      <c r="D47" s="23" t="inlineStr">
        <is>
          <t>(radnik odnosno osoba)</t>
        </is>
      </c>
      <c r="T47" s="23" t="inlineStr">
        <is>
          <t>(odgovorna osoba poslodavca)</t>
        </is>
      </c>
    </row>
    <row r="49">
      <c r="B49" s="24" t="inlineStr">
        <is>
          <t>BrutoNeto.hr  •  Evidencija o radnom vremenu (2026. godina)  •  bruto-neto.hr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7">
    <mergeCell ref="F2:M2"/>
    <mergeCell ref="B5:Z5"/>
    <mergeCell ref="N2:O2"/>
    <mergeCell ref="B6:E6"/>
    <mergeCell ref="J6:N6"/>
    <mergeCell ref="O6:P6"/>
    <mergeCell ref="Q6:R6"/>
    <mergeCell ref="S6:T6"/>
    <mergeCell ref="T47:Z47"/>
    <mergeCell ref="B49:Z49"/>
    <mergeCell ref="B4:Z4"/>
    <mergeCell ref="B2:E2"/>
    <mergeCell ref="P2:Z2"/>
    <mergeCell ref="B41:C41"/>
    <mergeCell ref="B43:Z45"/>
    <mergeCell ref="F6:I6"/>
    <mergeCell ref="D47:I47"/>
  </mergeCells>
  <pageMargins left="0.3" right="0.3" top="0.4" bottom="0.35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J11"/>
  <sheetViews>
    <sheetView workbookViewId="0">
      <selection activeCell="A1" sqref="A1"/>
    </sheetView>
  </sheetViews>
  <sheetFormatPr baseColWidth="8" defaultRowHeight="15"/>
  <cols>
    <col width="2.5" customWidth="1" min="1" max="1"/>
    <col width="2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2" ht="22" customHeight="1">
      <c r="B2" s="25" t="inlineStr">
        <is>
          <t>UPUTE ZA VOĐENJE EVIDENCIJE</t>
        </is>
      </c>
      <c r="C2" s="7" t="n"/>
      <c r="D2" s="7" t="n"/>
      <c r="E2" s="7" t="n"/>
      <c r="F2" s="7" t="n"/>
      <c r="G2" s="7" t="n"/>
      <c r="H2" s="7" t="n"/>
      <c r="I2" s="7" t="n"/>
      <c r="J2" s="7" t="n"/>
    </row>
    <row r="4" ht="39" customHeight="1">
      <c r="B4" s="26" t="inlineStr">
        <is>
          <t>Tko vodi</t>
        </is>
      </c>
      <c r="C4" s="27" t="inlineStr">
        <is>
          <t>Poslodavac je obvezan voditi evidenciju za svako obračunsko razdoblje utvrđeno za isplatu plaće odnosno primitka. Evidenciju vodi za sve radnike, a evidenciju o trajanju rada i za fizičke osobe koje kod njega rade izvan radnog odnosa.</t>
        </is>
      </c>
      <c r="D4" s="28" t="n"/>
      <c r="E4" s="28" t="n"/>
      <c r="F4" s="28" t="n"/>
      <c r="G4" s="28" t="n"/>
      <c r="H4" s="28" t="n"/>
      <c r="I4" s="28" t="n"/>
      <c r="J4" s="28" t="n"/>
    </row>
    <row r="5" ht="18" customHeight="1">
      <c r="B5" s="26" t="inlineStr">
        <is>
          <t>Rok unosa</t>
        </is>
      </c>
      <c r="C5" s="27" t="inlineStr">
        <is>
          <t>Podaci se unose najkasnije sedmog dana od dana za koji se popunjavaju.</t>
        </is>
      </c>
      <c r="D5" s="28" t="n"/>
      <c r="E5" s="28" t="n"/>
      <c r="F5" s="28" t="n"/>
      <c r="G5" s="28" t="n"/>
      <c r="H5" s="28" t="n"/>
      <c r="I5" s="28" t="n"/>
      <c r="J5" s="28" t="n"/>
    </row>
    <row r="6" ht="26" customHeight="1">
      <c r="B6" s="26" t="inlineStr">
        <is>
          <t>Rok čuvanja</t>
        </is>
      </c>
      <c r="C6" s="27" t="inlineStr">
        <is>
          <t>Evidencija se čuva najmanje šest godina, računajući od isteka godine u kojoj je nastala. U slučaju spora o radnom vremenu, do pravomoćnog okončanja spora.</t>
        </is>
      </c>
      <c r="D6" s="28" t="n"/>
      <c r="E6" s="28" t="n"/>
      <c r="F6" s="28" t="n"/>
      <c r="G6" s="28" t="n"/>
      <c r="H6" s="28" t="n"/>
      <c r="I6" s="28" t="n"/>
      <c r="J6" s="28" t="n"/>
    </row>
    <row r="7" ht="52" customHeight="1">
      <c r="B7" s="26" t="inlineStr">
        <is>
          <t>Kako se popunjava</t>
        </is>
      </c>
      <c r="C7" s="27" t="inlineStr">
        <is>
          <t>Upišite mjesec (broj ili naziv) i godinu: datumi i dani u tjednu ispune se sami za točan broj dana u mjesecu. Za svaki dan upišite početak i završetak rada (dnevni zbroj sati računa se sam), a ostale sate u odgovarajući stupac. Redak UKUPNO zbraja se sam.</t>
        </is>
      </c>
      <c r="D7" s="28" t="n"/>
      <c r="E7" s="28" t="n"/>
      <c r="F7" s="28" t="n"/>
      <c r="G7" s="28" t="n"/>
      <c r="H7" s="28" t="n"/>
      <c r="I7" s="28" t="n"/>
      <c r="J7" s="28" t="n"/>
    </row>
    <row r="8" ht="39" customHeight="1">
      <c r="B8" s="26" t="inlineStr">
        <is>
          <t>Propisani sadržaj</t>
        </is>
      </c>
      <c r="C8" s="27" t="inlineStr">
        <is>
          <t>Stupci evidencije prate podatke propisane Pravilnikom o sadržaju i načinu vođenja evidencije o radnicima zaposlenim kod poslodavca (NN 55/24), koji se primjenjuje od 1. listopada 2024.</t>
        </is>
      </c>
      <c r="D8" s="28" t="n"/>
      <c r="E8" s="28" t="n"/>
      <c r="F8" s="28" t="n"/>
      <c r="G8" s="28" t="n"/>
      <c r="H8" s="28" t="n"/>
      <c r="I8" s="28" t="n"/>
      <c r="J8" s="28" t="n"/>
    </row>
    <row r="9" ht="26" customHeight="1">
      <c r="B9" s="26" t="inlineStr">
        <is>
          <t>Izvor</t>
        </is>
      </c>
      <c r="C9" s="27" t="inlineStr">
        <is>
          <t>Zakon o radu (NN 93/14, 127/17, 98/19, 151/22, 64/23) i Pravilnik o sadržaju i načinu vođenja evidencije o radnicima zaposlenim kod poslodavca (NN 55/24).</t>
        </is>
      </c>
      <c r="D9" s="28" t="n"/>
      <c r="E9" s="28" t="n"/>
      <c r="F9" s="28" t="n"/>
      <c r="G9" s="28" t="n"/>
      <c r="H9" s="28" t="n"/>
      <c r="I9" s="28" t="n"/>
      <c r="J9" s="28" t="n"/>
    </row>
    <row r="11">
      <c r="B11" s="24" t="inlineStr">
        <is>
          <t>BrutoNeto.hr  •  Evidencija o radnom vremenu (2026. godina)  •  bruto-neto.hr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8">
    <mergeCell ref="C4:J4"/>
    <mergeCell ref="B11:J11"/>
    <mergeCell ref="C7:J7"/>
    <mergeCell ref="C6:J6"/>
    <mergeCell ref="C8:J8"/>
    <mergeCell ref="C5:J5"/>
    <mergeCell ref="B2:J2"/>
    <mergeCell ref="C9:J9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2026-08-01T18:27:17Z</dcterms:created>
  <dcterms:modified xmlns:dcterms="http://purl.org/dc/terms/" xmlns:xsi="http://www.w3.org/2001/XMLSchema-instance" xsi:type="dcterms:W3CDTF">2026-08-01T18:27:17Z</dcterms:modified>
</cp:coreProperties>
</file>